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марова\223 ФЗ\2026\электронный магазин\перчатки нитриловые\"/>
    </mc:Choice>
  </mc:AlternateContent>
  <xr:revisionPtr revIDLastSave="0" documentId="8_{773E479B-3FD2-4246-A4E3-3E11A7EC55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асчет Н(М)ЦД мин" sheetId="1" r:id="rId1"/>
  </sheets>
  <externalReferences>
    <externalReference r:id="rId2"/>
  </externalReferences>
  <definedNames>
    <definedName name="_xlnm._FilterDatabase" localSheetId="0" hidden="1">'расчет Н(М)ЦД мин'!$A$5:$M$5</definedName>
    <definedName name="dict3ca883d2eb224ae7b9ac0023a7b4e7b6">[1]!Ед.изм.[Ед.изм.]</definedName>
  </definedNames>
  <calcPr calcId="191029"/>
</workbook>
</file>

<file path=xl/calcChain.xml><?xml version="1.0" encoding="utf-8"?>
<calcChain xmlns="http://schemas.openxmlformats.org/spreadsheetml/2006/main">
  <c r="H9" i="1" l="1"/>
  <c r="I9" i="1" s="1"/>
  <c r="J9" i="1" s="1"/>
  <c r="K9" i="1"/>
  <c r="L9" i="1"/>
  <c r="M9" i="1" s="1"/>
  <c r="H10" i="1"/>
  <c r="I10" i="1" s="1"/>
  <c r="J10" i="1" s="1"/>
  <c r="K10" i="1"/>
  <c r="L10" i="1"/>
  <c r="M10" i="1" s="1"/>
  <c r="L8" i="1"/>
  <c r="M8" i="1" s="1"/>
  <c r="M11" i="1" l="1"/>
  <c r="I13" i="1" s="1"/>
  <c r="K8" i="1"/>
  <c r="H8" i="1" l="1"/>
  <c r="I8" i="1" s="1"/>
  <c r="J8" i="1" s="1"/>
  <c r="K11" i="1" l="1"/>
</calcChain>
</file>

<file path=xl/sharedStrings.xml><?xml version="1.0" encoding="utf-8"?>
<sst xmlns="http://schemas.openxmlformats.org/spreadsheetml/2006/main" count="30" uniqueCount="27">
  <si>
    <t xml:space="preserve">Наименование объекта закупки: </t>
  </si>
  <si>
    <t xml:space="preserve">Используемый метод:  </t>
  </si>
  <si>
    <t>№ п/п</t>
  </si>
  <si>
    <t>Наименование, характеристики</t>
  </si>
  <si>
    <t>ЕИ</t>
  </si>
  <si>
    <t>Кол-во ЕИ</t>
  </si>
  <si>
    <t xml:space="preserve">Среднее квадратичное отклонение </t>
  </si>
  <si>
    <t xml:space="preserve">Коэффициент вариации цен, %    </t>
  </si>
  <si>
    <t xml:space="preserve">Расчет Н(М)ЦД                                                                                                                         </t>
  </si>
  <si>
    <t>Цена за ЕИ минимальная, руб.</t>
  </si>
  <si>
    <t>Н(М)ЦД, руб.</t>
  </si>
  <si>
    <t>Итого:</t>
  </si>
  <si>
    <t xml:space="preserve">Заказчик принял решение в целях экономически эффективного расходования денежных средств, на основании ст.3 ФЗ №223-ФЗ
 установить начальную (максимальную) цену договора в размере: </t>
  </si>
  <si>
    <r>
      <t>Средняя арифметическая цена за единицу, руб. &lt;</t>
    </r>
    <r>
      <rPr>
        <i/>
        <sz val="12"/>
        <color indexed="8"/>
        <rFont val="Times New Roman"/>
        <family val="1"/>
        <charset val="204"/>
      </rPr>
      <t>ц</t>
    </r>
    <r>
      <rPr>
        <sz val="12"/>
        <color indexed="8"/>
        <rFont val="Times New Roman"/>
        <family val="1"/>
        <charset val="204"/>
      </rPr>
      <t>&gt;</t>
    </r>
  </si>
  <si>
    <t xml:space="preserve">Протокол формирования начальной (максимальной) цены договора 
</t>
  </si>
  <si>
    <t xml:space="preserve">Цена за ЕИ, согласно информации, полученной заказчиком,   руб.
</t>
  </si>
  <si>
    <t xml:space="preserve">Метод сопоставимых рыночных цен (анализ рынка) п.2.4.2
«Положение о закупке товаров, работ, услуг для государственных бюджетных учреждений, подведомственных министерству социально-демографической и семейной политики Самарской области »
</t>
  </si>
  <si>
    <t>Специалист по закупкам ________________ Е.И. Омарова</t>
  </si>
  <si>
    <t>сорок восемь тысяч пятьсот двадцать три рубля 80 клпеек</t>
  </si>
  <si>
    <t>пар</t>
  </si>
  <si>
    <t>Перчатки нитриловые, неопудренные, нестерильные, Размер М</t>
  </si>
  <si>
    <t>Перчатки  нитриловые, неопудренные, нестерильные, Размер XL</t>
  </si>
  <si>
    <t>Перчатки  нитриловые, неопудренные, нестерильные, Размер  S</t>
  </si>
  <si>
    <t>КП №УТ-1663 07/10/26</t>
  </si>
  <si>
    <t>КП б/н от 08.10.2026</t>
  </si>
  <si>
    <t>Поставка перчаток нитриловых  для нужд Государственного бюджетного учреждения Самарской области "Красноармейский специальный дом-интернат, в том числе для престарелых"</t>
  </si>
  <si>
    <t>Дата подготовки формирования Н(М)ЦД: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</si>
</sst>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3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6" fillId="0" borderId="0" applyFill="0" applyBorder="0" applyAlignment="0" applyProtection="0"/>
    <xf numFmtId="0" fontId="1" fillId="0" borderId="0"/>
    <xf numFmtId="0" fontId="7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0" xfId="0" applyFont="1"/>
    <xf numFmtId="0" fontId="0" fillId="0" borderId="3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2" xfId="0" applyNumberFormat="1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164" fontId="2" fillId="0" borderId="16" xfId="0" applyNumberFormat="1" applyFont="1" applyBorder="1" applyAlignment="1">
      <alignment horizontal="center" vertical="top" wrapText="1"/>
    </xf>
    <xf numFmtId="0" fontId="0" fillId="0" borderId="17" xfId="0" applyBorder="1" applyAlignment="1">
      <alignment horizontal="center" wrapText="1"/>
    </xf>
    <xf numFmtId="0" fontId="0" fillId="0" borderId="14" xfId="0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</cellXfs>
  <cellStyles count="4">
    <cellStyle name="TableStyleLight1" xfId="2" xr:uid="{00000000-0005-0000-0000-000000000000}"/>
    <cellStyle name="Обычный" xfId="0" builtinId="0"/>
    <cellStyle name="Обычный 2" xfId="3" xr:uid="{00000000-0005-0000-0000-000002000000}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6" name="Picture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14" name="Picture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16" name="Picture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18" name="Picture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0" name="Picture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2" name="Picture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4" name="Picture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28" name="Picture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30" name="Picture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34" name="Picture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36" name="Picture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38" name="Picture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4" name="Picture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6" name="Picture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50" name="Picture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52" name="Picture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54" name="Picture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56" name="Picture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58" name="Picture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0" name="Picture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2" name="Picture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4" name="Picture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6" name="Picture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68" name="Picture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70" name="Picture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72" name="Picture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85725</xdr:colOff>
      <xdr:row>6</xdr:row>
      <xdr:rowOff>0</xdr:rowOff>
    </xdr:from>
    <xdr:to>
      <xdr:col>9</xdr:col>
      <xdr:colOff>1019175</xdr:colOff>
      <xdr:row>6</xdr:row>
      <xdr:rowOff>0</xdr:rowOff>
    </xdr:to>
    <xdr:pic>
      <xdr:nvPicPr>
        <xdr:cNvPr id="274" name="Picture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01325" y="35242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1038225</xdr:colOff>
      <xdr:row>6</xdr:row>
      <xdr:rowOff>0</xdr:rowOff>
    </xdr:from>
    <xdr:to>
      <xdr:col>10</xdr:col>
      <xdr:colOff>1485900</xdr:colOff>
      <xdr:row>6</xdr:row>
      <xdr:rowOff>0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544300" y="352425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61761</xdr:colOff>
      <xdr:row>5</xdr:row>
      <xdr:rowOff>31750</xdr:rowOff>
    </xdr:from>
    <xdr:to>
      <xdr:col>8</xdr:col>
      <xdr:colOff>1013738</xdr:colOff>
      <xdr:row>5</xdr:row>
      <xdr:rowOff>391584</xdr:rowOff>
    </xdr:to>
    <xdr:pic>
      <xdr:nvPicPr>
        <xdr:cNvPr id="280" name="Picture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69261" y="2010833"/>
          <a:ext cx="951977" cy="359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95674</xdr:colOff>
      <xdr:row>5</xdr:row>
      <xdr:rowOff>68035</xdr:rowOff>
    </xdr:from>
    <xdr:to>
      <xdr:col>9</xdr:col>
      <xdr:colOff>899346</xdr:colOff>
      <xdr:row>5</xdr:row>
      <xdr:rowOff>476250</xdr:rowOff>
    </xdr:to>
    <xdr:pic>
      <xdr:nvPicPr>
        <xdr:cNvPr id="281" name="Picture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20257" y="2047118"/>
          <a:ext cx="803672" cy="408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64;&#1072;&#1073;&#1083;&#1086;&#1085;&#1099;/19-05-2016_16-52-43/grid-a11c3693-0918-40d3-a614-87a485f9c27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  <sheetName val="Ведомства"/>
      <sheetName val="Раздел_подраздел"/>
      <sheetName val="КОСГУ"/>
      <sheetName val="ЦСт"/>
      <sheetName val="Расх"/>
      <sheetName val="Код_цели"/>
      <sheetName val="РегКласс"/>
      <sheetName val="Программа"/>
      <sheetName val="Номер_позиции_каталога__ID"/>
      <sheetName val="grid-a11c3693-0918-40d3-a614-87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="80" zoomScaleNormal="80" workbookViewId="0">
      <selection activeCell="A17" sqref="A17"/>
    </sheetView>
  </sheetViews>
  <sheetFormatPr defaultColWidth="9.109375" defaultRowHeight="15.6" x14ac:dyDescent="0.3"/>
  <cols>
    <col min="1" max="1" width="6" style="1" customWidth="1"/>
    <col min="2" max="2" width="43.6640625" style="1" customWidth="1"/>
    <col min="3" max="3" width="7.88671875" style="1" customWidth="1"/>
    <col min="4" max="4" width="9.88671875" style="1" customWidth="1"/>
    <col min="5" max="5" width="16.33203125" style="2" customWidth="1"/>
    <col min="6" max="6" width="16.5546875" style="2" customWidth="1"/>
    <col min="7" max="7" width="16.33203125" style="2" customWidth="1"/>
    <col min="8" max="8" width="18" style="1" customWidth="1"/>
    <col min="9" max="9" width="18.33203125" style="2" customWidth="1"/>
    <col min="10" max="10" width="16.88671875" style="1" customWidth="1"/>
    <col min="11" max="11" width="18" style="2" customWidth="1"/>
    <col min="12" max="12" width="14.5546875" style="1" customWidth="1"/>
    <col min="13" max="13" width="16" style="2" customWidth="1"/>
    <col min="14" max="16384" width="9.109375" style="1"/>
  </cols>
  <sheetData>
    <row r="1" spans="1:13" ht="24" customHeight="1" x14ac:dyDescent="0.3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37.5" customHeight="1" x14ac:dyDescent="0.3">
      <c r="A2" s="39" t="s">
        <v>0</v>
      </c>
      <c r="B2" s="39"/>
      <c r="C2" s="40" t="s">
        <v>25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52.5" customHeight="1" x14ac:dyDescent="0.3">
      <c r="A3" s="26" t="s">
        <v>1</v>
      </c>
      <c r="B3" s="26"/>
      <c r="C3" s="41" t="s">
        <v>16</v>
      </c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24.75" customHeight="1" thickBot="1" x14ac:dyDescent="0.35"/>
    <row r="5" spans="1:13" ht="38.25" customHeight="1" x14ac:dyDescent="0.3">
      <c r="A5" s="29" t="s">
        <v>2</v>
      </c>
      <c r="B5" s="31" t="s">
        <v>3</v>
      </c>
      <c r="C5" s="31" t="s">
        <v>4</v>
      </c>
      <c r="D5" s="31" t="s">
        <v>5</v>
      </c>
      <c r="E5" s="33" t="s">
        <v>15</v>
      </c>
      <c r="F5" s="33"/>
      <c r="G5" s="33"/>
      <c r="H5" s="34" t="s">
        <v>13</v>
      </c>
      <c r="I5" s="13" t="s">
        <v>6</v>
      </c>
      <c r="J5" s="12" t="s">
        <v>7</v>
      </c>
      <c r="K5" s="36" t="s">
        <v>8</v>
      </c>
      <c r="L5" s="31" t="s">
        <v>9</v>
      </c>
      <c r="M5" s="27" t="s">
        <v>10</v>
      </c>
    </row>
    <row r="6" spans="1:13" ht="86.25" customHeight="1" thickBot="1" x14ac:dyDescent="0.35">
      <c r="A6" s="30"/>
      <c r="B6" s="32"/>
      <c r="C6" s="32"/>
      <c r="D6" s="32"/>
      <c r="E6" s="21" t="s">
        <v>23</v>
      </c>
      <c r="F6" s="21" t="s">
        <v>24</v>
      </c>
      <c r="G6" s="21" t="s">
        <v>24</v>
      </c>
      <c r="H6" s="35"/>
      <c r="I6" s="11"/>
      <c r="J6" s="11"/>
      <c r="K6" s="37"/>
      <c r="L6" s="38"/>
      <c r="M6" s="28"/>
    </row>
    <row r="7" spans="1:13" ht="20.25" customHeight="1" thickBot="1" x14ac:dyDescent="0.35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6">
        <v>13</v>
      </c>
    </row>
    <row r="8" spans="1:13" ht="45" customHeight="1" x14ac:dyDescent="0.3">
      <c r="A8" s="3">
        <v>1</v>
      </c>
      <c r="B8" s="18" t="s">
        <v>20</v>
      </c>
      <c r="C8" s="18" t="s">
        <v>19</v>
      </c>
      <c r="D8" s="5">
        <v>18000</v>
      </c>
      <c r="E8" s="22">
        <v>7.4</v>
      </c>
      <c r="F8" s="22">
        <v>7.9</v>
      </c>
      <c r="G8" s="22">
        <v>8.1</v>
      </c>
      <c r="H8" s="4">
        <f t="shared" ref="H8" si="0">AVERAGE(E8:G8)</f>
        <v>7.8</v>
      </c>
      <c r="I8" s="4">
        <f>SQRT((POWER(E8-H8,2)+POWER(F8-H8,2)+POWER(G8-H8,2))/2)</f>
        <v>0.36055512754639868</v>
      </c>
      <c r="J8" s="5">
        <f>I8/H8*100</f>
        <v>4.6225016352102397</v>
      </c>
      <c r="K8" s="4">
        <f>SUM(E8:G8)/3*D8</f>
        <v>140400</v>
      </c>
      <c r="L8" s="4">
        <f>MIN(E8,F8,G8)</f>
        <v>7.4</v>
      </c>
      <c r="M8" s="4">
        <f>L8*D8</f>
        <v>133200</v>
      </c>
    </row>
    <row r="9" spans="1:13" ht="45" customHeight="1" x14ac:dyDescent="0.3">
      <c r="A9" s="43">
        <v>2</v>
      </c>
      <c r="B9" s="18" t="s">
        <v>21</v>
      </c>
      <c r="C9" s="18" t="s">
        <v>19</v>
      </c>
      <c r="D9" s="5">
        <v>1500</v>
      </c>
      <c r="E9" s="22">
        <v>7.4</v>
      </c>
      <c r="F9" s="22">
        <v>7.9</v>
      </c>
      <c r="G9" s="22">
        <v>8.1</v>
      </c>
      <c r="H9" s="4">
        <f t="shared" ref="H9:H10" si="1">AVERAGE(E9:G9)</f>
        <v>7.8</v>
      </c>
      <c r="I9" s="4">
        <f t="shared" ref="I9:I10" si="2">SQRT((POWER(E9-H9,2)+POWER(F9-H9,2)+POWER(G9-H9,2))/2)</f>
        <v>0.36055512754639868</v>
      </c>
      <c r="J9" s="5">
        <f t="shared" ref="J9:J10" si="3">I9/H9*100</f>
        <v>4.6225016352102397</v>
      </c>
      <c r="K9" s="4">
        <f t="shared" ref="K9:K10" si="4">SUM(E9:G9)/3*D9</f>
        <v>11700</v>
      </c>
      <c r="L9" s="4">
        <f t="shared" ref="L9:L10" si="5">MIN(E9,F9,G9)</f>
        <v>7.4</v>
      </c>
      <c r="M9" s="4">
        <f t="shared" ref="M9:M10" si="6">L9*D9</f>
        <v>11100</v>
      </c>
    </row>
    <row r="10" spans="1:13" ht="45" customHeight="1" x14ac:dyDescent="0.3">
      <c r="A10" s="43">
        <v>3</v>
      </c>
      <c r="B10" s="18" t="s">
        <v>22</v>
      </c>
      <c r="C10" s="18" t="s">
        <v>19</v>
      </c>
      <c r="D10" s="5">
        <v>1000</v>
      </c>
      <c r="E10" s="22">
        <v>7.4</v>
      </c>
      <c r="F10" s="22">
        <v>7.9</v>
      </c>
      <c r="G10" s="22">
        <v>8.1</v>
      </c>
      <c r="H10" s="4">
        <f t="shared" si="1"/>
        <v>7.8</v>
      </c>
      <c r="I10" s="4">
        <f t="shared" si="2"/>
        <v>0.36055512754639868</v>
      </c>
      <c r="J10" s="5">
        <f t="shared" si="3"/>
        <v>4.6225016352102397</v>
      </c>
      <c r="K10" s="4">
        <f t="shared" si="4"/>
        <v>7800</v>
      </c>
      <c r="L10" s="4">
        <f t="shared" si="5"/>
        <v>7.4</v>
      </c>
      <c r="M10" s="4">
        <f t="shared" si="6"/>
        <v>7400</v>
      </c>
    </row>
    <row r="11" spans="1:13" ht="20.25" customHeight="1" x14ac:dyDescent="0.3">
      <c r="A11" s="24" t="s">
        <v>11</v>
      </c>
      <c r="B11" s="25"/>
      <c r="C11" s="19"/>
      <c r="D11" s="5">
        <v>18000</v>
      </c>
      <c r="E11" s="6"/>
      <c r="F11" s="6"/>
      <c r="G11" s="6"/>
      <c r="H11" s="7"/>
      <c r="I11" s="6"/>
      <c r="J11" s="8"/>
      <c r="K11" s="9">
        <f>SUM(K8:K8)</f>
        <v>140400</v>
      </c>
      <c r="L11" s="17"/>
      <c r="M11" s="17">
        <f>SUM(M8:M10)</f>
        <v>151700</v>
      </c>
    </row>
    <row r="12" spans="1:13" ht="25.5" customHeight="1" x14ac:dyDescent="0.3">
      <c r="A12" s="10"/>
    </row>
    <row r="13" spans="1:13" ht="35.25" customHeight="1" x14ac:dyDescent="0.3">
      <c r="A13" s="26" t="s">
        <v>12</v>
      </c>
      <c r="B13" s="26"/>
      <c r="C13" s="26"/>
      <c r="D13" s="26"/>
      <c r="E13" s="26"/>
      <c r="F13" s="26"/>
      <c r="G13" s="26"/>
      <c r="H13" s="26"/>
      <c r="I13" s="20">
        <f>M11</f>
        <v>151700</v>
      </c>
      <c r="J13" s="23" t="s">
        <v>18</v>
      </c>
      <c r="K13" s="23"/>
      <c r="L13" s="23"/>
      <c r="M13" s="23"/>
    </row>
    <row r="14" spans="1:13" ht="28.5" customHeight="1" x14ac:dyDescent="0.3">
      <c r="I14" s="1"/>
      <c r="K14" s="1"/>
    </row>
    <row r="15" spans="1:13" x14ac:dyDescent="0.3">
      <c r="A15" s="26" t="s">
        <v>17</v>
      </c>
      <c r="B15" s="26"/>
      <c r="C15" s="26"/>
      <c r="D15" s="26"/>
      <c r="E15" s="26"/>
      <c r="F15" s="26"/>
      <c r="G15" s="26"/>
      <c r="H15" s="26"/>
    </row>
    <row r="16" spans="1:13" ht="15.75" customHeight="1" x14ac:dyDescent="0.3">
      <c r="A16" s="26" t="s">
        <v>26</v>
      </c>
      <c r="B16" s="26"/>
      <c r="C16" s="26"/>
      <c r="D16" s="26"/>
      <c r="E16" s="26"/>
      <c r="F16" s="26"/>
      <c r="G16" s="26"/>
      <c r="H16" s="26"/>
    </row>
  </sheetData>
  <mergeCells count="19">
    <mergeCell ref="A2:B2"/>
    <mergeCell ref="C2:M2"/>
    <mergeCell ref="A3:B3"/>
    <mergeCell ref="C3:M3"/>
    <mergeCell ref="A1:M1"/>
    <mergeCell ref="M5:M6"/>
    <mergeCell ref="A5:A6"/>
    <mergeCell ref="B5:B6"/>
    <mergeCell ref="C5:C6"/>
    <mergeCell ref="D5:D6"/>
    <mergeCell ref="E5:G5"/>
    <mergeCell ref="H5:H6"/>
    <mergeCell ref="K5:K6"/>
    <mergeCell ref="L5:L6"/>
    <mergeCell ref="J13:M13"/>
    <mergeCell ref="A11:B11"/>
    <mergeCell ref="A13:H13"/>
    <mergeCell ref="A15:H15"/>
    <mergeCell ref="A16:H16"/>
  </mergeCells>
  <pageMargins left="0.70866141732283472" right="0.47" top="0.28999999999999998" bottom="0.19" header="0.31496062992125984" footer="0.17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Н(М)ЦД мин</vt:lpstr>
    </vt:vector>
  </TitlesOfParts>
  <Company>GBUZ SOKOD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NazarovaON</dc:creator>
  <cp:lastModifiedBy>Пансионат Красноармейский</cp:lastModifiedBy>
  <cp:lastPrinted>2026-10-12T06:05:12Z</cp:lastPrinted>
  <dcterms:created xsi:type="dcterms:W3CDTF">2016-05-24T05:52:56Z</dcterms:created>
  <dcterms:modified xsi:type="dcterms:W3CDTF">2026-10-12T06:05:30Z</dcterms:modified>
</cp:coreProperties>
</file>